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defaultThemeVersion="166925"/>
  <xr:revisionPtr revIDLastSave="0" documentId="8_{D0B8D39B-2333-4155-AE52-CAA8CCCBAF8F}" xr6:coauthVersionLast="47" xr6:coauthVersionMax="47" xr10:uidLastSave="{00000000-0000-0000-0000-000000000000}"/>
  <bookViews>
    <workbookView xWindow="25950" yWindow="90" windowWidth="24450" windowHeight="15060" xr2:uid="{00000000-000D-0000-FFFF-FFFF00000000}"/>
  </bookViews>
  <sheets>
    <sheet name="Prov Age worksheet" sheetId="3" r:id="rId1"/>
  </sheets>
  <definedNames>
    <definedName name="_xlnm.Print_Area" localSheetId="0">'Prov Age worksheet'!$A$10:$S$49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59" i="3" l="1"/>
  <c r="O57" i="3"/>
  <c r="O55" i="3"/>
  <c r="O6" i="3"/>
  <c r="P4" i="3"/>
  <c r="P5" i="3"/>
  <c r="S21" i="3"/>
  <c r="S12" i="3"/>
  <c r="N7" i="3" l="1"/>
  <c r="O7" i="3" s="1"/>
  <c r="P58" i="3" l="1"/>
  <c r="R58" i="3" s="1"/>
  <c r="N57" i="3"/>
  <c r="P57" i="3" s="1"/>
  <c r="R57" i="3" s="1"/>
  <c r="P56" i="3"/>
  <c r="R56" i="3" s="1"/>
  <c r="P7" i="3"/>
  <c r="R7" i="3" s="1"/>
  <c r="N6" i="3"/>
  <c r="R5" i="3"/>
  <c r="R4" i="3"/>
  <c r="P59" i="3" l="1"/>
  <c r="R59" i="3" s="1"/>
  <c r="P6" i="3"/>
  <c r="R6" i="3" s="1"/>
  <c r="P55" i="3"/>
  <c r="R55" i="3" s="1"/>
  <c r="S55" i="3" l="1"/>
</calcChain>
</file>

<file path=xl/sharedStrings.xml><?xml version="1.0" encoding="utf-8"?>
<sst xmlns="http://schemas.openxmlformats.org/spreadsheetml/2006/main" count="104" uniqueCount="47">
  <si>
    <t>The following table shows the equations for the various Measure Codes, copy the appropriate columns/formulas to your collected table below.</t>
  </si>
  <si>
    <t>For CRC or ROT</t>
  </si>
  <si>
    <t>Cutting Permit</t>
  </si>
  <si>
    <t>Block</t>
  </si>
  <si>
    <t>Forest Type</t>
  </si>
  <si>
    <t>Plot#</t>
  </si>
  <si>
    <t>Tree#</t>
  </si>
  <si>
    <t>Species</t>
  </si>
  <si>
    <t>DBH</t>
  </si>
  <si>
    <r>
      <t xml:space="preserve">Measure Code 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</si>
  <si>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 xml:space="preserve">Double Bark Thickness ratio
Choose 0.89 or 0.968 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</si>
  <si>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Estimated Years missed</t>
  </si>
  <si>
    <t>Core length (cm)</t>
  </si>
  <si>
    <t>Field Count Age</t>
  </si>
  <si>
    <t>Office Count Age</t>
  </si>
  <si>
    <t>Length of Missing Core (cm)</t>
  </si>
  <si>
    <t>Missing rings</t>
  </si>
  <si>
    <t>BH Age</t>
  </si>
  <si>
    <r>
      <t xml:space="preserve">Years to BH Age
Choose 10 or 15 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</si>
  <si>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Final Tree Age</t>
  </si>
  <si>
    <r>
      <t xml:space="preserve">Forest Type Average Age </t>
    </r>
    <r>
      <rPr>
        <b/>
        <vertAlign val="superscript"/>
        <sz val="11"/>
        <color theme="1"/>
        <rFont val="Calibri"/>
        <family val="2"/>
        <scheme val="minor"/>
      </rPr>
      <t>5</t>
    </r>
  </si>
  <si>
    <t>PTH</t>
  </si>
  <si>
    <t>NOP</t>
  </si>
  <si>
    <t>CRC</t>
  </si>
  <si>
    <t>ROT</t>
  </si>
  <si>
    <t>Once data is collected below, choose the appropriate calculation fields based on Measure Code</t>
  </si>
  <si>
    <t>Veteran</t>
  </si>
  <si>
    <t>Notes:</t>
  </si>
  <si>
    <t>1. Measure codes for age cores:</t>
  </si>
  <si>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PTH – Pith reached</t>
    </r>
  </si>
  <si>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NOP – No pith reached </t>
    </r>
  </si>
  <si>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CRC – Could not reach center</t>
    </r>
  </si>
  <si>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ROT – Rot</t>
    </r>
  </si>
  <si>
    <t>2. Double Bark Thickness Ratios (as per Appendix 4 of the Provincial Field Verification of Old Forest Priority Deferral Areas: Technical Guidance)</t>
  </si>
  <si>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Thick-barked species Fd, Lw, Py, Hw: </t>
    </r>
    <r>
      <rPr>
        <b/>
        <sz val="11"/>
        <color theme="1"/>
        <rFont val="Calibri"/>
        <family val="2"/>
        <scheme val="minor"/>
      </rPr>
      <t>0.890</t>
    </r>
  </si>
  <si>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Thin-barked species Cw, Pl, Pw, B, S: </t>
    </r>
    <r>
      <rPr>
        <b/>
        <sz val="11"/>
        <color theme="1"/>
        <rFont val="Calibri"/>
        <family val="2"/>
        <scheme val="minor"/>
      </rPr>
      <t>0.968</t>
    </r>
  </si>
  <si>
    <t>3. Growth to Breast Height (as per Appendix 4 of the Provincial Field Verification of Old Forest Priority Deferral Areas: Technical Guidance)</t>
  </si>
  <si>
    <r>
      <t xml:space="preserve">For faster growing species including Fd, Lw, Pl, Pw, Py ; </t>
    </r>
    <r>
      <rPr>
        <b/>
        <sz val="11"/>
        <color theme="1"/>
        <rFont val="Calibri"/>
        <family val="2"/>
      </rPr>
      <t>Add 10 years</t>
    </r>
  </si>
  <si>
    <r>
      <t xml:space="preserve">For more shade tolerant and slower growing species including Hw, Cw, Se, Sx, Ss, Bl, Ba, Bg; </t>
    </r>
    <r>
      <rPr>
        <b/>
        <sz val="11"/>
        <color theme="1"/>
        <rFont val="Calibri"/>
        <family val="2"/>
      </rPr>
      <t>Add 15 years</t>
    </r>
  </si>
  <si>
    <t>4. Highlighting indicates that fields are calculated values</t>
  </si>
  <si>
    <t>Highlighting indicates information not required for this measure code</t>
  </si>
  <si>
    <t>Highlighting indicates information only required for reasons noted</t>
  </si>
  <si>
    <r>
      <t xml:space="preserve">5. Average age of Forest Types is the average of the 5 oldest trees and DOES NOT include ages of Veteran Trees.  </t>
    </r>
    <r>
      <rPr>
        <b/>
        <sz val="11"/>
        <color rgb="FFFF0000"/>
        <rFont val="Calibri"/>
        <family val="2"/>
        <scheme val="minor"/>
      </rPr>
      <t>If more than 5 trees are aged, manual selection of trees to be used in age calculation will be needed.</t>
    </r>
  </si>
  <si>
    <t>EXAMPLE</t>
  </si>
  <si>
    <t>ABC123</t>
  </si>
  <si>
    <t>Fd</t>
  </si>
  <si>
    <t>Hw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</si>
</sst>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quotePrefix="1"/>
    <xf numFmtId="1" fontId="0" fillId="0" borderId="0" xfId="0" quotePrefix="1" applyNumberFormat="1"/>
    <xf numFmtId="0" fontId="2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  <xf numFmtId="1" fontId="8" fillId="0" borderId="0" xfId="0" quotePrefix="1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1" xfId="0" applyFont="1" applyBorder="1"/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" fontId="6" fillId="3" borderId="1" xfId="0" quotePrefix="1" applyNumberFormat="1" applyFont="1" applyFill="1" applyBorder="1" applyAlignment="1">
      <alignment horizontal="center"/>
    </xf>
    <xf numFmtId="0" fontId="6" fillId="3" borderId="1" xfId="0" quotePrefix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1" fontId="6" fillId="0" borderId="0" xfId="0" quotePrefix="1" applyNumberFormat="1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6" fillId="0" borderId="6" xfId="0" quotePrefix="1" applyFont="1" applyBorder="1" applyAlignment="1">
      <alignment horizontal="center"/>
    </xf>
    <xf numFmtId="1" fontId="6" fillId="0" borderId="6" xfId="0" quotePrefix="1" applyNumberFormat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0" fillId="0" borderId="7" xfId="0" applyBorder="1"/>
    <xf numFmtId="0" fontId="1" fillId="0" borderId="8" xfId="0" applyFont="1" applyBorder="1" applyAlignment="1">
      <alignment horizontal="center" wrapText="1"/>
    </xf>
    <xf numFmtId="1" fontId="6" fillId="3" borderId="5" xfId="0" quotePrefix="1" applyNumberFormat="1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 vertical="center" wrapText="1"/>
    </xf>
    <xf numFmtId="0" fontId="8" fillId="5" borderId="1" xfId="0" applyFont="1" applyFill="1" applyBorder="1"/>
    <xf numFmtId="0" fontId="1" fillId="4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0" fillId="3" borderId="1" xfId="0" quotePrefix="1" applyNumberForma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0" fillId="0" borderId="1" xfId="0" applyBorder="1"/>
    <xf numFmtId="164" fontId="0" fillId="3" borderId="1" xfId="0" quotePrefix="1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6" fillId="3" borderId="1" xfId="0" quotePrefix="1" applyNumberFormat="1" applyFon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6" fillId="6" borderId="1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0" fontId="6" fillId="6" borderId="1" xfId="0" quotePrefix="1" applyFont="1" applyFill="1" applyBorder="1" applyAlignment="1">
      <alignment horizontal="center"/>
    </xf>
    <xf numFmtId="1" fontId="6" fillId="6" borderId="1" xfId="0" quotePrefix="1" applyNumberFormat="1" applyFont="1" applyFill="1" applyBorder="1" applyAlignment="1">
      <alignment horizontal="center"/>
    </xf>
    <xf numFmtId="1" fontId="6" fillId="6" borderId="5" xfId="0" quotePrefix="1" applyNumberFormat="1" applyFont="1" applyFill="1" applyBorder="1" applyAlignment="1">
      <alignment horizontal="center"/>
    </xf>
    <xf numFmtId="0" fontId="8" fillId="6" borderId="1" xfId="0" applyFont="1" applyFill="1" applyBorder="1"/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0" fillId="6" borderId="1" xfId="0" quotePrefix="1" applyNumberFormat="1" applyFill="1" applyBorder="1" applyAlignment="1">
      <alignment horizontal="center"/>
    </xf>
    <xf numFmtId="1" fontId="0" fillId="6" borderId="1" xfId="0" quotePrefix="1" applyNumberFormat="1" applyFill="1" applyBorder="1" applyAlignment="1">
      <alignment horizontal="center"/>
    </xf>
    <xf numFmtId="1" fontId="0" fillId="6" borderId="5" xfId="0" quotePrefix="1" applyNumberFormat="1" applyFill="1" applyBorder="1" applyAlignment="1">
      <alignment horizontal="center"/>
    </xf>
    <xf numFmtId="0" fontId="0" fillId="6" borderId="1" xfId="0" applyFill="1" applyBorder="1"/>
    <xf numFmtId="0" fontId="1" fillId="2" borderId="0" xfId="0" applyFont="1" applyFill="1" applyAlignment="1">
      <alignment horizontal="left" indent="1"/>
    </xf>
    <xf numFmtId="0" fontId="1" fillId="3" borderId="0" xfId="0" quotePrefix="1" applyFont="1" applyFill="1" applyAlignment="1">
      <alignment horizontal="left"/>
    </xf>
    <xf numFmtId="0" fontId="1" fillId="4" borderId="0" xfId="0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2"/>
  <sheetViews>
    <sheetView tabSelected="1" workbookViewId="0">
      <selection activeCell="Q3" sqref="Q3"/>
    </sheetView>
  </sheetViews>
  <sheetFormatPr defaultRowHeight="15" x14ac:dyDescent="0.25"/>
  <cols>
    <col min="8" max="8" width="9.140625" style="10"/>
    <col min="9" max="9" width="14.140625" bestFit="1" customWidth="1"/>
    <col min="10" max="10" width="10.7109375" customWidth="1"/>
    <col min="14" max="14" width="12.42578125" style="10" bestFit="1" customWidth="1"/>
    <col min="15" max="15" width="10" customWidth="1"/>
    <col min="17" max="17" width="10.42578125" customWidth="1"/>
  </cols>
  <sheetData>
    <row r="1" spans="1:19" ht="18.75" x14ac:dyDescent="0.3">
      <c r="A1" s="60" t="s">
        <v>0</v>
      </c>
    </row>
    <row r="2" spans="1:19" x14ac:dyDescent="0.25">
      <c r="A2" s="22"/>
      <c r="B2" s="22"/>
      <c r="C2" s="22"/>
      <c r="D2" s="22"/>
      <c r="E2" s="22"/>
      <c r="F2" s="22"/>
      <c r="G2" s="22"/>
      <c r="H2" s="23"/>
      <c r="I2" s="24" t="s">
        <v>1</v>
      </c>
      <c r="J2" s="22"/>
      <c r="K2" s="22"/>
      <c r="L2" s="22"/>
      <c r="M2" s="22"/>
      <c r="N2" s="23"/>
      <c r="O2" s="22"/>
      <c r="P2" s="22"/>
      <c r="Q2" s="22"/>
      <c r="R2" s="45"/>
      <c r="S2" s="22"/>
    </row>
    <row r="3" spans="1:19" s="14" customFormat="1" ht="77.25" customHeight="1" x14ac:dyDescent="0.25">
      <c r="A3" s="20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 t="s">
        <v>7</v>
      </c>
      <c r="G3" s="20" t="s">
        <v>8</v>
      </c>
      <c r="H3" s="20" t="s">
        <v>9</v>
      </c>
      <c r="I3" s="21" t="s">
        <v>10</v>
      </c>
      <c r="J3" s="20" t="s">
        <v>11</v>
      </c>
      <c r="K3" s="20" t="s">
        <v>12</v>
      </c>
      <c r="L3" s="20" t="s">
        <v>13</v>
      </c>
      <c r="M3" s="20" t="s">
        <v>14</v>
      </c>
      <c r="N3" s="20" t="s">
        <v>15</v>
      </c>
      <c r="O3" s="20" t="s">
        <v>16</v>
      </c>
      <c r="P3" s="20" t="s">
        <v>17</v>
      </c>
      <c r="Q3" s="20" t="s">
        <v>18</v>
      </c>
      <c r="R3" s="46" t="s">
        <v>19</v>
      </c>
      <c r="S3" s="20" t="s">
        <v>20</v>
      </c>
    </row>
    <row r="4" spans="1:19" s="8" customFormat="1" x14ac:dyDescent="0.25">
      <c r="A4" s="25"/>
      <c r="B4" s="25"/>
      <c r="C4" s="25"/>
      <c r="D4" s="25"/>
      <c r="E4" s="25"/>
      <c r="F4" s="25"/>
      <c r="G4" s="25"/>
      <c r="H4" s="16" t="s">
        <v>21</v>
      </c>
      <c r="I4" s="27"/>
      <c r="J4" s="27"/>
      <c r="K4" s="27"/>
      <c r="L4" s="25"/>
      <c r="M4" s="26"/>
      <c r="N4" s="27"/>
      <c r="O4" s="27"/>
      <c r="P4" s="28">
        <f>IF(ISBLANK(M4),L4,M4)</f>
        <v>0</v>
      </c>
      <c r="Q4" s="25"/>
      <c r="R4" s="47">
        <f>P4+Q4</f>
        <v>0</v>
      </c>
      <c r="S4" s="15"/>
    </row>
    <row r="5" spans="1:19" s="8" customFormat="1" x14ac:dyDescent="0.25">
      <c r="A5" s="25"/>
      <c r="B5" s="25"/>
      <c r="C5" s="25"/>
      <c r="D5" s="25"/>
      <c r="E5" s="25"/>
      <c r="F5" s="25"/>
      <c r="G5" s="25"/>
      <c r="H5" s="17" t="s">
        <v>22</v>
      </c>
      <c r="I5" s="27"/>
      <c r="J5" s="25"/>
      <c r="K5" s="27"/>
      <c r="L5" s="25"/>
      <c r="M5" s="26"/>
      <c r="N5" s="27"/>
      <c r="O5" s="27"/>
      <c r="P5" s="28">
        <f>IF(ISBLANK(M5),J5+L5,M5+J5)</f>
        <v>0</v>
      </c>
      <c r="Q5" s="25"/>
      <c r="R5" s="47">
        <f t="shared" ref="R5:R7" si="0">P5+Q5</f>
        <v>0</v>
      </c>
      <c r="S5" s="15"/>
    </row>
    <row r="6" spans="1:19" s="8" customFormat="1" x14ac:dyDescent="0.25">
      <c r="A6" s="25"/>
      <c r="B6" s="25"/>
      <c r="C6" s="25"/>
      <c r="D6" s="25"/>
      <c r="E6" s="25"/>
      <c r="F6" s="25"/>
      <c r="G6" s="25"/>
      <c r="H6" s="18" t="s">
        <v>23</v>
      </c>
      <c r="I6" s="26"/>
      <c r="J6" s="27"/>
      <c r="K6" s="25"/>
      <c r="L6" s="25"/>
      <c r="M6" s="26"/>
      <c r="N6" s="29">
        <f>((G6*I6)/2)-K6</f>
        <v>0</v>
      </c>
      <c r="O6" s="28">
        <f>IFERROR(((IF(ISBLANK(M6),L6,M6)/K6)*N6),0)</f>
        <v>0</v>
      </c>
      <c r="P6" s="28">
        <f>IF(ISBLANK(M6),L6+O6,M6+O6)</f>
        <v>0</v>
      </c>
      <c r="Q6" s="25"/>
      <c r="R6" s="47">
        <f t="shared" si="0"/>
        <v>0</v>
      </c>
      <c r="S6" s="15"/>
    </row>
    <row r="7" spans="1:19" s="8" customFormat="1" x14ac:dyDescent="0.25">
      <c r="A7" s="25"/>
      <c r="B7" s="25"/>
      <c r="C7" s="25"/>
      <c r="D7" s="25"/>
      <c r="E7" s="25"/>
      <c r="F7" s="25"/>
      <c r="G7" s="25"/>
      <c r="H7" s="19" t="s">
        <v>24</v>
      </c>
      <c r="I7" s="26"/>
      <c r="J7" s="27"/>
      <c r="K7" s="25"/>
      <c r="L7" s="25"/>
      <c r="M7" s="26"/>
      <c r="N7" s="29">
        <f>((G7*I7)/2)-K7</f>
        <v>0</v>
      </c>
      <c r="O7" s="28">
        <f>IFERROR(((IF(ISBLANK(M7),L7,M7)/K7)*N7),0)</f>
        <v>0</v>
      </c>
      <c r="P7" s="28">
        <f>IF(ISBLANK(M7),L7+O7,M7+O7)</f>
        <v>0</v>
      </c>
      <c r="Q7" s="25"/>
      <c r="R7" s="47">
        <f t="shared" si="0"/>
        <v>0</v>
      </c>
      <c r="S7" s="15"/>
    </row>
    <row r="8" spans="1:19" s="8" customFormat="1" x14ac:dyDescent="0.25">
      <c r="A8" s="30"/>
      <c r="B8" s="30"/>
      <c r="C8" s="30"/>
      <c r="D8" s="30"/>
      <c r="E8" s="30"/>
      <c r="F8" s="30"/>
      <c r="G8" s="30"/>
      <c r="H8" s="31"/>
      <c r="I8" s="30"/>
      <c r="J8" s="30"/>
      <c r="K8" s="30"/>
      <c r="L8" s="30"/>
      <c r="M8" s="30"/>
      <c r="N8" s="32"/>
      <c r="O8" s="33"/>
      <c r="P8" s="33"/>
      <c r="Q8" s="30"/>
      <c r="R8" s="33"/>
      <c r="S8" s="15"/>
    </row>
    <row r="9" spans="1:19" s="8" customFormat="1" ht="18.75" x14ac:dyDescent="0.3">
      <c r="A9" s="61" t="s">
        <v>25</v>
      </c>
      <c r="B9" s="30"/>
      <c r="C9" s="30"/>
      <c r="D9" s="30"/>
      <c r="E9" s="30"/>
      <c r="F9" s="30"/>
      <c r="G9" s="30"/>
      <c r="H9" s="31"/>
      <c r="I9" s="30"/>
      <c r="J9" s="30"/>
      <c r="K9" s="30"/>
      <c r="L9" s="30"/>
      <c r="M9" s="30"/>
      <c r="N9" s="32"/>
      <c r="O9" s="33"/>
      <c r="P9" s="33"/>
      <c r="Q9" s="30"/>
      <c r="R9" s="33"/>
      <c r="S9" s="15"/>
    </row>
    <row r="10" spans="1:19" x14ac:dyDescent="0.25">
      <c r="A10" s="22"/>
      <c r="B10" s="22"/>
      <c r="C10" s="22"/>
      <c r="D10" s="22"/>
      <c r="E10" s="22"/>
      <c r="F10" s="22"/>
      <c r="G10" s="22"/>
      <c r="H10" s="23"/>
      <c r="I10" s="24" t="s">
        <v>1</v>
      </c>
      <c r="J10" s="22"/>
      <c r="K10" s="22"/>
      <c r="L10" s="22"/>
      <c r="M10" s="22"/>
      <c r="N10" s="23"/>
      <c r="O10" s="22"/>
      <c r="P10" s="22"/>
      <c r="Q10" s="22"/>
      <c r="R10" s="45"/>
      <c r="S10" s="22"/>
    </row>
    <row r="11" spans="1:19" s="14" customFormat="1" ht="77.25" customHeight="1" x14ac:dyDescent="0.25">
      <c r="A11" s="20" t="s">
        <v>2</v>
      </c>
      <c r="B11" s="20" t="s">
        <v>3</v>
      </c>
      <c r="C11" s="20" t="s">
        <v>4</v>
      </c>
      <c r="D11" s="20" t="s">
        <v>5</v>
      </c>
      <c r="E11" s="20" t="s">
        <v>6</v>
      </c>
      <c r="F11" s="20" t="s">
        <v>7</v>
      </c>
      <c r="G11" s="20" t="s">
        <v>8</v>
      </c>
      <c r="H11" s="20" t="s">
        <v>9</v>
      </c>
      <c r="I11" s="21" t="s">
        <v>10</v>
      </c>
      <c r="J11" s="20" t="s">
        <v>11</v>
      </c>
      <c r="K11" s="20" t="s">
        <v>12</v>
      </c>
      <c r="L11" s="20" t="s">
        <v>13</v>
      </c>
      <c r="M11" s="20" t="s">
        <v>14</v>
      </c>
      <c r="N11" s="20" t="s">
        <v>15</v>
      </c>
      <c r="O11" s="20" t="s">
        <v>16</v>
      </c>
      <c r="P11" s="20" t="s">
        <v>17</v>
      </c>
      <c r="Q11" s="20" t="s">
        <v>18</v>
      </c>
      <c r="R11" s="46" t="s">
        <v>19</v>
      </c>
      <c r="S11" s="20" t="s">
        <v>20</v>
      </c>
    </row>
    <row r="12" spans="1:19" s="8" customFormat="1" x14ac:dyDescent="0.25">
      <c r="A12" s="25"/>
      <c r="B12" s="25"/>
      <c r="C12" s="34">
        <v>1</v>
      </c>
      <c r="D12" s="25"/>
      <c r="E12" s="25"/>
      <c r="F12" s="25"/>
      <c r="G12" s="25"/>
      <c r="H12" s="19"/>
      <c r="I12" s="26"/>
      <c r="J12" s="27"/>
      <c r="K12" s="25"/>
      <c r="L12" s="25"/>
      <c r="M12" s="26"/>
      <c r="N12" s="29"/>
      <c r="O12" s="28"/>
      <c r="P12" s="28"/>
      <c r="Q12" s="25"/>
      <c r="R12" s="47"/>
      <c r="S12" s="48">
        <f>IFERROR((AVERAGE(R12:R16)),0)</f>
        <v>0</v>
      </c>
    </row>
    <row r="13" spans="1:19" s="8" customFormat="1" x14ac:dyDescent="0.25">
      <c r="A13" s="25"/>
      <c r="B13" s="25"/>
      <c r="C13" s="35"/>
      <c r="D13" s="25"/>
      <c r="E13" s="25"/>
      <c r="F13" s="25"/>
      <c r="G13" s="25"/>
      <c r="H13" s="19"/>
      <c r="I13" s="26"/>
      <c r="J13" s="27"/>
      <c r="K13" s="25"/>
      <c r="L13" s="25"/>
      <c r="M13" s="26"/>
      <c r="N13" s="29"/>
      <c r="O13" s="28"/>
      <c r="P13" s="28"/>
      <c r="Q13" s="25"/>
      <c r="R13" s="47"/>
      <c r="S13" s="15"/>
    </row>
    <row r="14" spans="1:19" s="8" customFormat="1" x14ac:dyDescent="0.25">
      <c r="A14" s="25"/>
      <c r="B14" s="25"/>
      <c r="C14" s="35"/>
      <c r="D14" s="25"/>
      <c r="E14" s="25"/>
      <c r="F14" s="25"/>
      <c r="G14" s="25"/>
      <c r="H14" s="19"/>
      <c r="I14" s="26"/>
      <c r="J14" s="27"/>
      <c r="K14" s="25"/>
      <c r="L14" s="25"/>
      <c r="M14" s="26"/>
      <c r="N14" s="29"/>
      <c r="O14" s="28"/>
      <c r="P14" s="28"/>
      <c r="Q14" s="25"/>
      <c r="R14" s="47"/>
      <c r="S14" s="15"/>
    </row>
    <row r="15" spans="1:19" s="8" customFormat="1" x14ac:dyDescent="0.25">
      <c r="A15" s="25"/>
      <c r="B15" s="25"/>
      <c r="C15" s="35"/>
      <c r="D15" s="25"/>
      <c r="E15" s="25"/>
      <c r="F15" s="25"/>
      <c r="G15" s="25"/>
      <c r="H15" s="19"/>
      <c r="I15" s="26"/>
      <c r="J15" s="27"/>
      <c r="K15" s="25"/>
      <c r="L15" s="25"/>
      <c r="M15" s="26"/>
      <c r="N15" s="29"/>
      <c r="O15" s="28"/>
      <c r="P15" s="28"/>
      <c r="Q15" s="25"/>
      <c r="R15" s="47"/>
      <c r="S15" s="15"/>
    </row>
    <row r="16" spans="1:19" s="8" customFormat="1" x14ac:dyDescent="0.25">
      <c r="A16" s="25"/>
      <c r="B16" s="25"/>
      <c r="C16" s="35"/>
      <c r="D16" s="25"/>
      <c r="E16" s="25"/>
      <c r="F16" s="25"/>
      <c r="G16" s="25"/>
      <c r="H16" s="19"/>
      <c r="I16" s="26"/>
      <c r="J16" s="27"/>
      <c r="K16" s="25"/>
      <c r="L16" s="25"/>
      <c r="M16" s="26"/>
      <c r="N16" s="29"/>
      <c r="O16" s="28"/>
      <c r="P16" s="28"/>
      <c r="Q16" s="25"/>
      <c r="R16" s="47"/>
      <c r="S16" s="15"/>
    </row>
    <row r="17" spans="1:19" s="8" customFormat="1" x14ac:dyDescent="0.25">
      <c r="A17" s="63"/>
      <c r="B17" s="63"/>
      <c r="C17" s="64"/>
      <c r="D17" s="63"/>
      <c r="E17" s="63"/>
      <c r="F17" s="63"/>
      <c r="G17" s="63"/>
      <c r="H17" s="65"/>
      <c r="I17" s="63"/>
      <c r="J17" s="63"/>
      <c r="K17" s="63"/>
      <c r="L17" s="63"/>
      <c r="M17" s="63"/>
      <c r="N17" s="66"/>
      <c r="O17" s="67"/>
      <c r="P17" s="67"/>
      <c r="Q17" s="63"/>
      <c r="R17" s="68"/>
      <c r="S17" s="69"/>
    </row>
    <row r="18" spans="1:19" s="8" customFormat="1" x14ac:dyDescent="0.25">
      <c r="A18" s="41"/>
      <c r="B18" s="41"/>
      <c r="C18" s="42" t="s">
        <v>26</v>
      </c>
      <c r="D18" s="41"/>
      <c r="E18" s="41"/>
      <c r="F18" s="41"/>
      <c r="G18" s="41"/>
      <c r="H18" s="44"/>
      <c r="I18" s="26"/>
      <c r="J18" s="27"/>
      <c r="K18" s="41"/>
      <c r="L18" s="41"/>
      <c r="M18" s="26"/>
      <c r="N18" s="29"/>
      <c r="O18" s="28"/>
      <c r="P18" s="28"/>
      <c r="Q18" s="41"/>
      <c r="R18" s="47"/>
      <c r="S18" s="49"/>
    </row>
    <row r="19" spans="1:19" s="8" customFormat="1" x14ac:dyDescent="0.25">
      <c r="A19" s="41"/>
      <c r="B19" s="41"/>
      <c r="C19" s="43" t="s">
        <v>26</v>
      </c>
      <c r="D19" s="41"/>
      <c r="E19" s="41"/>
      <c r="F19" s="41"/>
      <c r="G19" s="41"/>
      <c r="H19" s="44"/>
      <c r="I19" s="26"/>
      <c r="J19" s="27"/>
      <c r="K19" s="41"/>
      <c r="L19" s="41"/>
      <c r="M19" s="26"/>
      <c r="N19" s="29"/>
      <c r="O19" s="28"/>
      <c r="P19" s="28"/>
      <c r="Q19" s="41"/>
      <c r="R19" s="47"/>
      <c r="S19" s="49"/>
    </row>
    <row r="20" spans="1:19" s="8" customFormat="1" x14ac:dyDescent="0.25">
      <c r="A20" s="36"/>
      <c r="B20" s="37"/>
      <c r="C20" s="37"/>
      <c r="D20" s="37"/>
      <c r="E20" s="37"/>
      <c r="F20" s="37"/>
      <c r="G20" s="37"/>
      <c r="H20" s="38"/>
      <c r="I20" s="37"/>
      <c r="J20" s="37"/>
      <c r="K20" s="37"/>
      <c r="L20" s="37"/>
      <c r="M20" s="37"/>
      <c r="N20" s="39"/>
      <c r="O20" s="40"/>
      <c r="P20" s="40"/>
      <c r="Q20" s="37"/>
      <c r="R20" s="40"/>
      <c r="S20" s="15"/>
    </row>
    <row r="21" spans="1:19" s="8" customFormat="1" x14ac:dyDescent="0.25">
      <c r="A21" s="25"/>
      <c r="B21" s="25"/>
      <c r="C21" s="34">
        <v>2</v>
      </c>
      <c r="D21" s="25"/>
      <c r="E21" s="25"/>
      <c r="F21" s="25"/>
      <c r="G21" s="25"/>
      <c r="H21" s="19"/>
      <c r="I21" s="26"/>
      <c r="J21" s="27"/>
      <c r="K21" s="25"/>
      <c r="L21" s="25"/>
      <c r="M21" s="26"/>
      <c r="N21" s="29"/>
      <c r="O21" s="28"/>
      <c r="P21" s="28"/>
      <c r="Q21" s="25"/>
      <c r="R21" s="47"/>
      <c r="S21" s="48">
        <f>IFERROR((AVERAGE(R21:R25)),0)</f>
        <v>0</v>
      </c>
    </row>
    <row r="22" spans="1:19" s="8" customFormat="1" x14ac:dyDescent="0.25">
      <c r="A22" s="25"/>
      <c r="B22" s="25"/>
      <c r="C22" s="35"/>
      <c r="D22" s="25"/>
      <c r="E22" s="25"/>
      <c r="F22" s="25"/>
      <c r="G22" s="25"/>
      <c r="H22" s="19"/>
      <c r="I22" s="26"/>
      <c r="J22" s="27"/>
      <c r="K22" s="25"/>
      <c r="L22" s="25"/>
      <c r="M22" s="26"/>
      <c r="N22" s="29"/>
      <c r="O22" s="28"/>
      <c r="P22" s="28"/>
      <c r="Q22" s="25"/>
      <c r="R22" s="47"/>
      <c r="S22" s="15"/>
    </row>
    <row r="23" spans="1:19" s="8" customFormat="1" x14ac:dyDescent="0.25">
      <c r="A23" s="25"/>
      <c r="B23" s="25"/>
      <c r="C23" s="35"/>
      <c r="D23" s="25"/>
      <c r="E23" s="25"/>
      <c r="F23" s="25"/>
      <c r="G23" s="25"/>
      <c r="H23" s="19"/>
      <c r="I23" s="26"/>
      <c r="J23" s="27"/>
      <c r="K23" s="25"/>
      <c r="L23" s="25"/>
      <c r="M23" s="26"/>
      <c r="N23" s="29"/>
      <c r="O23" s="28"/>
      <c r="P23" s="28"/>
      <c r="Q23" s="25"/>
      <c r="R23" s="47"/>
      <c r="S23" s="15"/>
    </row>
    <row r="24" spans="1:19" s="8" customFormat="1" x14ac:dyDescent="0.25">
      <c r="A24" s="25"/>
      <c r="B24" s="25"/>
      <c r="C24" s="35"/>
      <c r="D24" s="25"/>
      <c r="E24" s="25"/>
      <c r="F24" s="25"/>
      <c r="G24" s="25"/>
      <c r="H24" s="19"/>
      <c r="I24" s="26"/>
      <c r="J24" s="27"/>
      <c r="K24" s="25"/>
      <c r="L24" s="25"/>
      <c r="M24" s="26"/>
      <c r="N24" s="29"/>
      <c r="O24" s="28"/>
      <c r="P24" s="28"/>
      <c r="Q24" s="25"/>
      <c r="R24" s="47"/>
      <c r="S24" s="15"/>
    </row>
    <row r="25" spans="1:19" s="8" customFormat="1" x14ac:dyDescent="0.25">
      <c r="A25" s="25"/>
      <c r="B25" s="25"/>
      <c r="C25" s="35"/>
      <c r="D25" s="25"/>
      <c r="E25" s="25"/>
      <c r="F25" s="25"/>
      <c r="G25" s="25"/>
      <c r="H25" s="19"/>
      <c r="I25" s="26"/>
      <c r="J25" s="27"/>
      <c r="K25" s="25"/>
      <c r="L25" s="25"/>
      <c r="M25" s="26"/>
      <c r="N25" s="29"/>
      <c r="O25" s="28"/>
      <c r="P25" s="28"/>
      <c r="Q25" s="25"/>
      <c r="R25" s="47"/>
      <c r="S25" s="15"/>
    </row>
    <row r="26" spans="1:19" s="8" customFormat="1" x14ac:dyDescent="0.25">
      <c r="A26" s="63"/>
      <c r="B26" s="63"/>
      <c r="C26" s="64"/>
      <c r="D26" s="63"/>
      <c r="E26" s="63"/>
      <c r="F26" s="63"/>
      <c r="G26" s="63"/>
      <c r="H26" s="65"/>
      <c r="I26" s="63"/>
      <c r="J26" s="63"/>
      <c r="K26" s="63"/>
      <c r="L26" s="63"/>
      <c r="M26" s="63"/>
      <c r="N26" s="66"/>
      <c r="O26" s="67"/>
      <c r="P26" s="67"/>
      <c r="Q26" s="63"/>
      <c r="R26" s="68"/>
      <c r="S26" s="69"/>
    </row>
    <row r="27" spans="1:19" s="8" customFormat="1" x14ac:dyDescent="0.25">
      <c r="A27" s="41"/>
      <c r="B27" s="41"/>
      <c r="C27" s="42" t="s">
        <v>26</v>
      </c>
      <c r="D27" s="41"/>
      <c r="E27" s="41"/>
      <c r="F27" s="41"/>
      <c r="G27" s="41"/>
      <c r="H27" s="44"/>
      <c r="I27" s="26"/>
      <c r="J27" s="27"/>
      <c r="K27" s="41"/>
      <c r="L27" s="41"/>
      <c r="M27" s="26"/>
      <c r="N27" s="29"/>
      <c r="O27" s="28"/>
      <c r="P27" s="28"/>
      <c r="Q27" s="41"/>
      <c r="R27" s="47"/>
      <c r="S27" s="49"/>
    </row>
    <row r="28" spans="1:19" s="8" customFormat="1" x14ac:dyDescent="0.25">
      <c r="A28" s="41"/>
      <c r="B28" s="41"/>
      <c r="C28" s="43" t="s">
        <v>26</v>
      </c>
      <c r="D28" s="41"/>
      <c r="E28" s="41"/>
      <c r="F28" s="41"/>
      <c r="G28" s="41"/>
      <c r="H28" s="44"/>
      <c r="I28" s="26"/>
      <c r="J28" s="27"/>
      <c r="K28" s="41"/>
      <c r="L28" s="41"/>
      <c r="M28" s="26"/>
      <c r="N28" s="29"/>
      <c r="O28" s="28"/>
      <c r="P28" s="28"/>
      <c r="Q28" s="41"/>
      <c r="R28" s="47"/>
      <c r="S28" s="49"/>
    </row>
    <row r="29" spans="1:19" s="8" customForma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1"/>
      <c r="O29" s="13"/>
      <c r="P29" s="11"/>
      <c r="Q29" s="12"/>
      <c r="R29" s="11"/>
    </row>
    <row r="30" spans="1:19" ht="15.75" x14ac:dyDescent="0.25">
      <c r="A30" s="3" t="s">
        <v>27</v>
      </c>
      <c r="N30" s="1"/>
      <c r="O30" s="2"/>
      <c r="P30" s="1"/>
    </row>
    <row r="31" spans="1:19" x14ac:dyDescent="0.25">
      <c r="A31" s="4" t="s">
        <v>28</v>
      </c>
    </row>
    <row r="32" spans="1:19" x14ac:dyDescent="0.25">
      <c r="A32" s="5" t="s">
        <v>29</v>
      </c>
    </row>
    <row r="33" spans="1:7" x14ac:dyDescent="0.25">
      <c r="A33" s="5" t="s">
        <v>30</v>
      </c>
    </row>
    <row r="34" spans="1:7" x14ac:dyDescent="0.25">
      <c r="A34" s="5" t="s">
        <v>31</v>
      </c>
    </row>
    <row r="35" spans="1:7" x14ac:dyDescent="0.25">
      <c r="A35" s="5" t="s">
        <v>32</v>
      </c>
    </row>
    <row r="36" spans="1:7" x14ac:dyDescent="0.25">
      <c r="A36" s="6"/>
    </row>
    <row r="37" spans="1:7" x14ac:dyDescent="0.25">
      <c r="A37" s="4" t="s">
        <v>33</v>
      </c>
    </row>
    <row r="38" spans="1:7" x14ac:dyDescent="0.25">
      <c r="A38" s="5" t="s">
        <v>34</v>
      </c>
    </row>
    <row r="39" spans="1:7" x14ac:dyDescent="0.25">
      <c r="A39" s="5" t="s">
        <v>35</v>
      </c>
    </row>
    <row r="40" spans="1:7" x14ac:dyDescent="0.25">
      <c r="A40" s="5"/>
    </row>
    <row r="41" spans="1:7" x14ac:dyDescent="0.25">
      <c r="A41" s="4" t="s">
        <v>36</v>
      </c>
    </row>
    <row r="42" spans="1:7" x14ac:dyDescent="0.25">
      <c r="A42" s="7" t="s">
        <v>37</v>
      </c>
    </row>
    <row r="43" spans="1:7" x14ac:dyDescent="0.25">
      <c r="A43" s="7" t="s">
        <v>38</v>
      </c>
    </row>
    <row r="45" spans="1:7" x14ac:dyDescent="0.25">
      <c r="A45" s="77" t="s">
        <v>39</v>
      </c>
      <c r="B45" s="77"/>
      <c r="C45" s="77"/>
      <c r="D45" s="77"/>
      <c r="E45" s="77"/>
      <c r="F45" s="77"/>
      <c r="G45" s="77"/>
    </row>
    <row r="46" spans="1:7" x14ac:dyDescent="0.25">
      <c r="A46" s="76" t="s">
        <v>40</v>
      </c>
      <c r="B46" s="76"/>
      <c r="C46" s="76"/>
      <c r="D46" s="76"/>
      <c r="E46" s="76"/>
      <c r="F46" s="76"/>
      <c r="G46" s="76"/>
    </row>
    <row r="47" spans="1:7" x14ac:dyDescent="0.25">
      <c r="A47" s="78" t="s">
        <v>41</v>
      </c>
      <c r="B47" s="78"/>
      <c r="C47" s="78"/>
      <c r="D47" s="78"/>
      <c r="E47" s="78"/>
      <c r="F47" s="78"/>
      <c r="G47" s="78"/>
    </row>
    <row r="49" spans="1:19" x14ac:dyDescent="0.25">
      <c r="A49" s="4" t="s">
        <v>42</v>
      </c>
    </row>
    <row r="52" spans="1:19" s="8" customFormat="1" ht="18.75" x14ac:dyDescent="0.3">
      <c r="A52" s="62" t="s">
        <v>43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9" s="8" customFormat="1" x14ac:dyDescent="0.25">
      <c r="A53" s="22"/>
      <c r="B53" s="22"/>
      <c r="C53" s="22"/>
      <c r="D53" s="22"/>
      <c r="E53" s="22"/>
      <c r="F53" s="22"/>
      <c r="G53" s="22"/>
      <c r="H53" s="23"/>
      <c r="I53" s="50" t="s">
        <v>1</v>
      </c>
      <c r="J53" s="22"/>
      <c r="K53" s="22"/>
      <c r="L53" s="22"/>
      <c r="M53" s="22"/>
      <c r="N53" s="23"/>
      <c r="O53" s="22"/>
      <c r="P53" s="22"/>
      <c r="Q53" s="22"/>
      <c r="R53" s="45"/>
      <c r="S53" s="22"/>
    </row>
    <row r="54" spans="1:19" s="8" customFormat="1" ht="77.25" customHeight="1" x14ac:dyDescent="0.25">
      <c r="A54" s="20" t="s">
        <v>2</v>
      </c>
      <c r="B54" s="20" t="s">
        <v>3</v>
      </c>
      <c r="C54" s="20" t="s">
        <v>4</v>
      </c>
      <c r="D54" s="20" t="s">
        <v>5</v>
      </c>
      <c r="E54" s="20" t="s">
        <v>6</v>
      </c>
      <c r="F54" s="20" t="s">
        <v>7</v>
      </c>
      <c r="G54" s="20" t="s">
        <v>8</v>
      </c>
      <c r="H54" s="20" t="s">
        <v>9</v>
      </c>
      <c r="I54" s="21" t="s">
        <v>10</v>
      </c>
      <c r="J54" s="20" t="s">
        <v>11</v>
      </c>
      <c r="K54" s="20" t="s">
        <v>12</v>
      </c>
      <c r="L54" s="20" t="s">
        <v>13</v>
      </c>
      <c r="M54" s="20" t="s">
        <v>14</v>
      </c>
      <c r="N54" s="20" t="s">
        <v>15</v>
      </c>
      <c r="O54" s="20" t="s">
        <v>16</v>
      </c>
      <c r="P54" s="20" t="s">
        <v>17</v>
      </c>
      <c r="Q54" s="20" t="s">
        <v>18</v>
      </c>
      <c r="R54" s="46" t="s">
        <v>19</v>
      </c>
      <c r="S54" s="20" t="s">
        <v>20</v>
      </c>
    </row>
    <row r="55" spans="1:19" s="8" customFormat="1" x14ac:dyDescent="0.25">
      <c r="A55" s="51" t="s">
        <v>44</v>
      </c>
      <c r="B55" s="51">
        <v>10</v>
      </c>
      <c r="C55" s="51">
        <v>1</v>
      </c>
      <c r="D55" s="51">
        <v>11</v>
      </c>
      <c r="E55" s="51">
        <v>5</v>
      </c>
      <c r="F55" s="51" t="s">
        <v>45</v>
      </c>
      <c r="G55" s="51">
        <v>58</v>
      </c>
      <c r="H55" s="51" t="s">
        <v>24</v>
      </c>
      <c r="I55" s="52">
        <v>0.89</v>
      </c>
      <c r="J55" s="53"/>
      <c r="K55" s="51">
        <v>22.7</v>
      </c>
      <c r="L55" s="51">
        <v>124</v>
      </c>
      <c r="M55" s="51">
        <v>128</v>
      </c>
      <c r="N55" s="57">
        <v>3.1</v>
      </c>
      <c r="O55" s="28">
        <f>IFERROR(((IF(ISBLANK(M55),L55,M55)/K55)*N55),0)</f>
        <v>17.480176211453745</v>
      </c>
      <c r="P55" s="54">
        <f>IF(ISBLANK(M55),L55+O55,M55+O55)</f>
        <v>145.48017621145374</v>
      </c>
      <c r="Q55" s="51">
        <v>10</v>
      </c>
      <c r="R55" s="54">
        <f t="shared" ref="R55:R57" si="1">P55+Q55</f>
        <v>155.48017621145374</v>
      </c>
      <c r="S55" s="48">
        <f>AVERAGE(R55:R59)</f>
        <v>204.73741484903834</v>
      </c>
    </row>
    <row r="56" spans="1:19" s="8" customFormat="1" x14ac:dyDescent="0.25">
      <c r="A56" s="51" t="s">
        <v>44</v>
      </c>
      <c r="B56" s="51">
        <v>10</v>
      </c>
      <c r="C56" s="51"/>
      <c r="D56" s="51">
        <v>11</v>
      </c>
      <c r="E56" s="51">
        <v>7</v>
      </c>
      <c r="F56" s="51" t="s">
        <v>46</v>
      </c>
      <c r="G56" s="51">
        <v>61</v>
      </c>
      <c r="H56" s="51" t="s">
        <v>22</v>
      </c>
      <c r="I56" s="53"/>
      <c r="J56" s="51">
        <v>4</v>
      </c>
      <c r="K56" s="53"/>
      <c r="L56" s="51">
        <v>264</v>
      </c>
      <c r="M56" s="51">
        <v>264</v>
      </c>
      <c r="N56" s="58"/>
      <c r="O56" s="53"/>
      <c r="P56" s="54">
        <f>IF(ISBLANK(M56),L56+O56,M56+O56)</f>
        <v>264</v>
      </c>
      <c r="Q56" s="51">
        <v>15</v>
      </c>
      <c r="R56" s="54">
        <f t="shared" si="1"/>
        <v>279</v>
      </c>
      <c r="S56" s="56"/>
    </row>
    <row r="57" spans="1:19" x14ac:dyDescent="0.25">
      <c r="A57" s="51" t="s">
        <v>44</v>
      </c>
      <c r="B57" s="51">
        <v>10</v>
      </c>
      <c r="C57" s="51">
        <v>1</v>
      </c>
      <c r="D57" s="51">
        <v>11</v>
      </c>
      <c r="E57" s="51">
        <v>5</v>
      </c>
      <c r="F57" s="51" t="s">
        <v>45</v>
      </c>
      <c r="G57" s="51">
        <v>55</v>
      </c>
      <c r="H57" s="51" t="s">
        <v>23</v>
      </c>
      <c r="I57" s="52">
        <v>0.89</v>
      </c>
      <c r="J57" s="53"/>
      <c r="K57" s="51">
        <v>20.5</v>
      </c>
      <c r="L57" s="51">
        <v>124</v>
      </c>
      <c r="M57" s="51"/>
      <c r="N57" s="29">
        <f>((G57*I57)/2)-K57</f>
        <v>3.9750000000000014</v>
      </c>
      <c r="O57" s="28">
        <f>IFERROR(((IF(ISBLANK(M57),L57,M57)/K57)*N57),0)</f>
        <v>24.0439024390244</v>
      </c>
      <c r="P57" s="28">
        <f>IF(ISBLANK(M57),L57+O57,M57+O57)</f>
        <v>148.04390243902441</v>
      </c>
      <c r="Q57" s="51">
        <v>10</v>
      </c>
      <c r="R57" s="47">
        <f t="shared" si="1"/>
        <v>158.04390243902441</v>
      </c>
      <c r="S57" s="56"/>
    </row>
    <row r="58" spans="1:19" x14ac:dyDescent="0.25">
      <c r="A58" s="51" t="s">
        <v>44</v>
      </c>
      <c r="B58" s="51">
        <v>10</v>
      </c>
      <c r="C58" s="51"/>
      <c r="D58" s="51">
        <v>11</v>
      </c>
      <c r="E58" s="51">
        <v>7</v>
      </c>
      <c r="F58" s="51" t="s">
        <v>46</v>
      </c>
      <c r="G58" s="51">
        <v>72</v>
      </c>
      <c r="H58" s="51" t="s">
        <v>21</v>
      </c>
      <c r="I58" s="53"/>
      <c r="J58" s="53"/>
      <c r="K58" s="53"/>
      <c r="L58" s="51">
        <v>255</v>
      </c>
      <c r="M58" s="51"/>
      <c r="N58" s="27"/>
      <c r="O58" s="27"/>
      <c r="P58" s="28">
        <f>IF(ISBLANK(M58),L58,M58)</f>
        <v>255</v>
      </c>
      <c r="Q58" s="51">
        <v>15</v>
      </c>
      <c r="R58" s="47">
        <f>P58+Q58</f>
        <v>270</v>
      </c>
      <c r="S58" s="56"/>
    </row>
    <row r="59" spans="1:19" x14ac:dyDescent="0.25">
      <c r="A59" s="51" t="s">
        <v>44</v>
      </c>
      <c r="B59" s="51">
        <v>10</v>
      </c>
      <c r="C59" s="51">
        <v>1</v>
      </c>
      <c r="D59" s="51">
        <v>11</v>
      </c>
      <c r="E59" s="51">
        <v>5</v>
      </c>
      <c r="F59" s="51" t="s">
        <v>45</v>
      </c>
      <c r="G59" s="51">
        <v>58</v>
      </c>
      <c r="H59" s="51" t="s">
        <v>24</v>
      </c>
      <c r="I59" s="52">
        <v>0.89</v>
      </c>
      <c r="J59" s="53"/>
      <c r="K59" s="51">
        <v>22.7</v>
      </c>
      <c r="L59" s="51">
        <v>124</v>
      </c>
      <c r="M59" s="51">
        <v>133</v>
      </c>
      <c r="N59" s="57">
        <v>3.1</v>
      </c>
      <c r="O59" s="28">
        <f>IFERROR(((IF(ISBLANK(M59),L59,M59)/K59)*N59),0)</f>
        <v>18.162995594713657</v>
      </c>
      <c r="P59" s="54">
        <f>IF(ISBLANK(M59),L59+O59,M59+O59)</f>
        <v>151.16299559471366</v>
      </c>
      <c r="Q59" s="51">
        <v>10</v>
      </c>
      <c r="R59" s="54">
        <f t="shared" ref="R59" si="2">P59+Q59</f>
        <v>161.16299559471366</v>
      </c>
      <c r="S59" s="56"/>
    </row>
    <row r="60" spans="1:19" x14ac:dyDescent="0.25">
      <c r="A60" s="70"/>
      <c r="B60" s="70"/>
      <c r="C60" s="71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2"/>
      <c r="O60" s="73"/>
      <c r="P60" s="73"/>
      <c r="Q60" s="70"/>
      <c r="R60" s="74"/>
      <c r="S60" s="75"/>
    </row>
    <row r="61" spans="1:19" s="9" customFormat="1" x14ac:dyDescent="0.25">
      <c r="A61" s="41"/>
      <c r="B61" s="41"/>
      <c r="C61" s="42" t="s">
        <v>26</v>
      </c>
      <c r="D61" s="41"/>
      <c r="E61" s="41"/>
      <c r="F61" s="41"/>
      <c r="G61" s="41"/>
      <c r="H61" s="55"/>
      <c r="I61" s="26"/>
      <c r="J61" s="27"/>
      <c r="K61" s="41"/>
      <c r="L61" s="41"/>
      <c r="M61" s="26"/>
      <c r="N61" s="59"/>
      <c r="O61" s="28"/>
      <c r="P61" s="28"/>
      <c r="Q61" s="41"/>
      <c r="R61" s="47"/>
      <c r="S61" s="49"/>
    </row>
    <row r="62" spans="1:19" s="9" customFormat="1" x14ac:dyDescent="0.25">
      <c r="A62" s="41"/>
      <c r="B62" s="41"/>
      <c r="C62" s="43" t="s">
        <v>26</v>
      </c>
      <c r="D62" s="41"/>
      <c r="E62" s="41"/>
      <c r="F62" s="41"/>
      <c r="G62" s="41"/>
      <c r="H62" s="55"/>
      <c r="I62" s="26"/>
      <c r="J62" s="27"/>
      <c r="K62" s="41"/>
      <c r="L62" s="41"/>
      <c r="M62" s="26"/>
      <c r="N62" s="59"/>
      <c r="O62" s="28"/>
      <c r="P62" s="28"/>
      <c r="Q62" s="41"/>
      <c r="R62" s="47"/>
      <c r="S62" s="49"/>
    </row>
  </sheetData>
  <mergeCells count="3">
    <mergeCell ref="A46:G46"/>
    <mergeCell ref="A45:G45"/>
    <mergeCell ref="A47:G47"/>
  </mergeCells>
  <pageMargins left="0.25" right="0.25" top="0.75" bottom="0.75" header="0.3" footer="0.3"/>
  <pageSetup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Prov Age worksheet</vt:lpstr>
      <vt:lpstr>'Prov Age worksheet'!Print_Area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2022-05-31T19:39:45Z</dcterms:created>
  <dcterms:modified xsi:type="dcterms:W3CDTF">2023-01-23T17:32:42Z</dcterms:modified>
  <cp:category/>
  <cp:contentStatus/>
</cp:coreProperties>
</file>